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15" windowWidth="10860" windowHeight="77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list'!$G$2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'Položky'!$A$1:$G$38</definedName>
    <definedName name="_xlnm.Print_Area" localSheetId="1">'Rekapitulace'!$A$1:$I$16</definedName>
    <definedName name="PocetMJ">'Krycí list'!$G$6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<sst xmlns="http://schemas.openxmlformats.org/spreadsheetml/2006/main" count="173" uniqueCount="115">
  <si>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</si>
  <si>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</si>
  <si>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</si>
  <si>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</si>
  <si>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</si>
  <si>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</si>
  <si>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</si>
  <si>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</si>
  <si>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</si>
  <si>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</si>
  <si>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</si>
  <si>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</si>
  <si>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</si>
  <si>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</si>
  <si>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</si>
  <si>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</si>
  <si>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</si>
  <si>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</si>
  <si>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</si>
  <si>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</si>
  <si>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</si>
  <si>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</si>
  <si>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</si>
  <si>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</si>
  <si>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</si>
  <si>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</si>
  <si>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</si>
  <si>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</si>
  <si>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</si>
  <si>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</si>
  <si>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</si>
  <si>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</si>
  <si>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</si>
  <si>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</si>
  <si>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</si>
  <si>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</si>
  <si>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</si>
  <si>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</si>
  <si>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</si>
  <si>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</si>
  <si>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</si>
  <si>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</si>
  <si>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</si>
  <si>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</si>
  <si>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</si>
  <si>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</si>
  <si>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</si>
  <si>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</si>
  <si>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</si>
  <si>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</si>
  <si>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</si>
  <si>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</si>
  <si>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</si>
  <si>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</si>
  <si>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</si>
  <si>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</si>
  <si>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</si>
  <si>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</si>
  <si>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</si>
  <si>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</si>
  <si>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</si>
  <si>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</si>
  <si>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</si>
  <si>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</si>
  <si>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</si>
  <si>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</si>
  <si>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</si>
  <si>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</si>
  <si>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</si>
  <si>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</si>
  <si>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</si>
  <si>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</si>
  <si>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</si>
  <si>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</si>
  <si>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</si>
  <si>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</si>
  <si>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pouze kolejnice</t>
  </si>
  <si>
    <t>Montáž a dodávka sestav kolejnic profil Box 40 vč doplňků</t>
  </si>
  <si>
    <t>kpl</t>
  </si>
  <si>
    <t>sestava 1 dle tech.popisu</t>
  </si>
  <si>
    <t>1.PP:21</t>
  </si>
  <si>
    <t>1.NP:28</t>
  </si>
  <si>
    <t>2.NP:27</t>
  </si>
  <si>
    <t>Montáž a dodávka sestav kolejnic profil Box 40 vč. doplňků</t>
  </si>
  <si>
    <t>sestava 2 dle tech.popisu</t>
  </si>
  <si>
    <t>1.PP:1</t>
  </si>
  <si>
    <t>1.NP:2</t>
  </si>
  <si>
    <t>2.NP:3</t>
  </si>
  <si>
    <t>sestava 3A dle tech.popisu</t>
  </si>
  <si>
    <t>1.NP:1</t>
  </si>
  <si>
    <t>2.NP:1</t>
  </si>
  <si>
    <t>sestava 3B dle tech.popisu</t>
  </si>
  <si>
    <t>sestava 3C dle tech.popisu</t>
  </si>
  <si>
    <t>sestava 3D dle tech.popisu</t>
  </si>
  <si>
    <t>sestava 4 dle tech.popisu</t>
  </si>
  <si>
    <t xml:space="preserve">Přesun hmot pro čalounické úpravy, výšky do 24 m </t>
  </si>
  <si>
    <t>Zařízení staveniště</t>
  </si>
  <si>
    <t>Kompletační činnost (IČD)</t>
  </si>
  <si>
    <t>kolejnice</t>
  </si>
  <si>
    <t>2.NP:28</t>
  </si>
  <si>
    <t>3.NP:27</t>
  </si>
  <si>
    <t>2.NP:2</t>
  </si>
  <si>
    <t>3.NP:3</t>
  </si>
  <si>
    <t>3.NP:1</t>
  </si>
  <si>
    <t>767</t>
  </si>
  <si>
    <t>Zámečnické konstrukce</t>
  </si>
  <si>
    <t>767000001.XP</t>
  </si>
  <si>
    <t>767000002.XP</t>
  </si>
  <si>
    <t>767000003.XP</t>
  </si>
  <si>
    <t>767000004.XP</t>
  </si>
  <si>
    <t>767000005.XP</t>
  </si>
  <si>
    <t>767000006.XP</t>
  </si>
  <si>
    <t>767000007.XP</t>
  </si>
  <si>
    <t>998767203R00</t>
  </si>
  <si>
    <t>Domov pro seniory Cvičebná 2447/9, Praha 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</si>
</sst>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49" fontId="5" fillId="0" borderId="58" xfId="46" applyNumberFormat="1" applyFont="1" applyBorder="1" applyAlignment="1">
      <alignment horizontal="left"/>
      <protection/>
    </xf>
    <xf numFmtId="0" fontId="19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20" fillId="34" borderId="61" xfId="46" applyNumberFormat="1" applyFont="1" applyFill="1" applyBorder="1" applyAlignment="1">
      <alignment horizontal="right" wrapText="1"/>
      <protection/>
    </xf>
    <xf numFmtId="0" fontId="20" fillId="34" borderId="42" xfId="46" applyFont="1" applyFill="1" applyBorder="1" applyAlignment="1">
      <alignment horizontal="left" wrapText="1"/>
      <protection/>
    </xf>
    <xf numFmtId="0" fontId="20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2" fillId="33" borderId="19" xfId="46" applyNumberFormat="1" applyFont="1" applyFill="1" applyBorder="1" applyAlignment="1">
      <alignment horizontal="left"/>
      <protection/>
    </xf>
    <xf numFmtId="0" fontId="22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3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4" fillId="0" borderId="0" xfId="46" applyFont="1" applyBorder="1">
      <alignment/>
      <protection/>
    </xf>
    <xf numFmtId="3" fontId="24" fillId="0" borderId="0" xfId="46" applyNumberFormat="1" applyFont="1" applyBorder="1" applyAlignment="1">
      <alignment horizontal="right"/>
      <protection/>
    </xf>
    <xf numFmtId="4" fontId="24" fillId="0" borderId="0" xfId="46" applyNumberFormat="1" applyFont="1" applyBorder="1">
      <alignment/>
      <protection/>
    </xf>
    <xf numFmtId="0" fontId="23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20" fillId="34" borderId="70" xfId="46" applyNumberFormat="1" applyFont="1" applyFill="1" applyBorder="1" applyAlignment="1">
      <alignment horizontal="left" wrapText="1"/>
      <protection/>
    </xf>
    <xf numFmtId="49" fontId="21" fillId="0" borderId="71" xfId="0" applyNumberFormat="1" applyFont="1" applyBorder="1" applyAlignment="1">
      <alignment horizontal="left" wrapText="1"/>
    </xf>
    <xf numFmtId="0" fontId="17" fillId="34" borderId="42" xfId="46" applyNumberFormat="1" applyFont="1" applyFill="1" applyBorder="1" applyAlignment="1">
      <alignment horizontal="left" wrapText="1" indent="1"/>
      <protection/>
    </xf>
    <xf numFmtId="0" fontId="18" fillId="0" borderId="0" xfId="0" applyNumberFormat="1" applyFont="1" applyAlignment="1">
      <alignment/>
    </xf>
    <xf numFmtId="0" fontId="18" fillId="0" borderId="22" xfId="0" applyNumberFormat="1" applyFont="1" applyBorder="1" applyAlignment="1">
      <alignment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/>
      <c r="D2" s="5"/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/>
      <c r="B5" s="16"/>
      <c r="C5" s="17" t="s">
        <v>98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/>
      <c r="B7" s="24"/>
      <c r="C7" s="25" t="s">
        <v>114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04"/>
      <c r="D8" s="204"/>
      <c r="E8" s="205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04">
        <f>Projektant</f>
        <v>0</v>
      </c>
      <c r="D9" s="204"/>
      <c r="E9" s="205"/>
      <c r="F9" s="11"/>
      <c r="G9" s="33"/>
      <c r="H9" s="34"/>
    </row>
    <row r="10" spans="1:8" ht="12.75">
      <c r="A10" s="28" t="s">
        <v>15</v>
      </c>
      <c r="B10" s="11"/>
      <c r="C10" s="204"/>
      <c r="D10" s="204"/>
      <c r="E10" s="204"/>
      <c r="F10" s="35"/>
      <c r="G10" s="36"/>
      <c r="H10" s="37"/>
    </row>
    <row r="11" spans="1:57" ht="13.5" customHeight="1">
      <c r="A11" s="28" t="s">
        <v>16</v>
      </c>
      <c r="B11" s="11"/>
      <c r="C11" s="204"/>
      <c r="D11" s="204"/>
      <c r="E11" s="204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6"/>
      <c r="D12" s="206"/>
      <c r="E12" s="206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Rekapitulace!A13</f>
        <v>Zařízení staveniště</v>
      </c>
      <c r="E15" s="57"/>
      <c r="F15" s="58"/>
      <c r="G15" s="55">
        <f>Rekapitulace!I13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 t="str">
        <f>Rekapitulace!A14</f>
        <v>Kompletační činnost (IČD)</v>
      </c>
      <c r="E16" s="59"/>
      <c r="F16" s="60"/>
      <c r="G16" s="55">
        <f>Rekapitulace!I14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/>
      <c r="E17" s="59"/>
      <c r="F17" s="60"/>
      <c r="G17" s="55"/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/>
      <c r="E18" s="59"/>
      <c r="F18" s="60"/>
      <c r="G18" s="55"/>
    </row>
    <row r="19" spans="1:7" ht="15.75" customHeight="1">
      <c r="A19" s="63" t="s">
        <v>30</v>
      </c>
      <c r="B19" s="54"/>
      <c r="C19" s="55">
        <f>SUM(C15:C18)</f>
        <v>0</v>
      </c>
      <c r="D19" s="8"/>
      <c r="E19" s="59"/>
      <c r="F19" s="60"/>
      <c r="G19" s="55"/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31</v>
      </c>
      <c r="B21" s="54"/>
      <c r="C21" s="55">
        <f>HZS</f>
        <v>0</v>
      </c>
      <c r="D21" s="8"/>
      <c r="E21" s="59"/>
      <c r="F21" s="60"/>
      <c r="G21" s="55"/>
    </row>
    <row r="22" spans="1:7" ht="15.7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75" customHeight="1" thickBot="1">
      <c r="A23" s="207" t="s">
        <v>34</v>
      </c>
      <c r="B23" s="208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21</v>
      </c>
      <c r="D30" s="85" t="s">
        <v>44</v>
      </c>
      <c r="E30" s="87"/>
      <c r="F30" s="209">
        <f>ROUND(C23-F32,0)</f>
        <v>0</v>
      </c>
      <c r="G30" s="210"/>
    </row>
    <row r="31" spans="1:7" ht="12.75">
      <c r="A31" s="84" t="s">
        <v>45</v>
      </c>
      <c r="B31" s="85"/>
      <c r="C31" s="86">
        <f>SazbaDPH1</f>
        <v>21</v>
      </c>
      <c r="D31" s="85" t="s">
        <v>46</v>
      </c>
      <c r="E31" s="87"/>
      <c r="F31" s="209">
        <f>ROUND(PRODUCT(F30,C31/100),1)</f>
        <v>0</v>
      </c>
      <c r="G31" s="210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9">
        <v>0</v>
      </c>
      <c r="G32" s="210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09">
        <f>ROUND(PRODUCT(F32,C33/100),1)</f>
        <v>0</v>
      </c>
      <c r="G33" s="210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11">
        <f>CEILING(SUM(F30:F33),IF(SUM(F30:F33)&gt;=0,1,-1))</f>
        <v>0</v>
      </c>
      <c r="G34" s="212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03"/>
      <c r="C37" s="203"/>
      <c r="D37" s="203"/>
      <c r="E37" s="203"/>
      <c r="F37" s="203"/>
      <c r="G37" s="203"/>
      <c r="H37" t="s">
        <v>6</v>
      </c>
    </row>
    <row r="38" spans="1:8" ht="12.75" customHeight="1">
      <c r="A38" s="95"/>
      <c r="B38" s="203"/>
      <c r="C38" s="203"/>
      <c r="D38" s="203"/>
      <c r="E38" s="203"/>
      <c r="F38" s="203"/>
      <c r="G38" s="203"/>
      <c r="H38" t="s">
        <v>6</v>
      </c>
    </row>
    <row r="39" spans="1:8" ht="12.75">
      <c r="A39" s="95"/>
      <c r="B39" s="203"/>
      <c r="C39" s="203"/>
      <c r="D39" s="203"/>
      <c r="E39" s="203"/>
      <c r="F39" s="203"/>
      <c r="G39" s="203"/>
      <c r="H39" t="s">
        <v>6</v>
      </c>
    </row>
    <row r="40" spans="1:8" ht="12.75">
      <c r="A40" s="95"/>
      <c r="B40" s="203"/>
      <c r="C40" s="203"/>
      <c r="D40" s="203"/>
      <c r="E40" s="203"/>
      <c r="F40" s="203"/>
      <c r="G40" s="203"/>
      <c r="H40" t="s">
        <v>6</v>
      </c>
    </row>
    <row r="41" spans="1:8" ht="12.75">
      <c r="A41" s="95"/>
      <c r="B41" s="203"/>
      <c r="C41" s="203"/>
      <c r="D41" s="203"/>
      <c r="E41" s="203"/>
      <c r="F41" s="203"/>
      <c r="G41" s="203"/>
      <c r="H41" t="s">
        <v>6</v>
      </c>
    </row>
    <row r="42" spans="1:8" ht="12.75">
      <c r="A42" s="95"/>
      <c r="B42" s="203"/>
      <c r="C42" s="203"/>
      <c r="D42" s="203"/>
      <c r="E42" s="203"/>
      <c r="F42" s="203"/>
      <c r="G42" s="203"/>
      <c r="H42" t="s">
        <v>6</v>
      </c>
    </row>
    <row r="43" spans="1:8" ht="12.75">
      <c r="A43" s="95"/>
      <c r="B43" s="203"/>
      <c r="C43" s="203"/>
      <c r="D43" s="203"/>
      <c r="E43" s="203"/>
      <c r="F43" s="203"/>
      <c r="G43" s="203"/>
      <c r="H43" t="s">
        <v>6</v>
      </c>
    </row>
    <row r="44" spans="1:8" ht="12.75">
      <c r="A44" s="95"/>
      <c r="B44" s="203"/>
      <c r="C44" s="203"/>
      <c r="D44" s="203"/>
      <c r="E44" s="203"/>
      <c r="F44" s="203"/>
      <c r="G44" s="203"/>
      <c r="H44" t="s">
        <v>6</v>
      </c>
    </row>
    <row r="45" spans="1:8" ht="0.75" customHeight="1">
      <c r="A45" s="95"/>
      <c r="B45" s="203"/>
      <c r="C45" s="203"/>
      <c r="D45" s="203"/>
      <c r="E45" s="203"/>
      <c r="F45" s="203"/>
      <c r="G45" s="203"/>
      <c r="H45" t="s">
        <v>6</v>
      </c>
    </row>
    <row r="46" spans="2:7" ht="12.75">
      <c r="B46" s="202"/>
      <c r="C46" s="202"/>
      <c r="D46" s="202"/>
      <c r="E46" s="202"/>
      <c r="F46" s="202"/>
      <c r="G46" s="202"/>
    </row>
    <row r="47" spans="2:7" ht="12.75">
      <c r="B47" s="202"/>
      <c r="C47" s="202"/>
      <c r="D47" s="202"/>
      <c r="E47" s="202"/>
      <c r="F47" s="202"/>
      <c r="G47" s="202"/>
    </row>
    <row r="48" spans="2:7" ht="12.75">
      <c r="B48" s="202"/>
      <c r="C48" s="202"/>
      <c r="D48" s="202"/>
      <c r="E48" s="202"/>
      <c r="F48" s="202"/>
      <c r="G48" s="202"/>
    </row>
    <row r="49" spans="2:7" ht="12.75">
      <c r="B49" s="202"/>
      <c r="C49" s="202"/>
      <c r="D49" s="202"/>
      <c r="E49" s="202"/>
      <c r="F49" s="202"/>
      <c r="G49" s="202"/>
    </row>
    <row r="50" spans="2:7" ht="12.75">
      <c r="B50" s="202"/>
      <c r="C50" s="202"/>
      <c r="D50" s="202"/>
      <c r="E50" s="202"/>
      <c r="F50" s="202"/>
      <c r="G50" s="202"/>
    </row>
    <row r="51" spans="2:7" ht="12.75">
      <c r="B51" s="202"/>
      <c r="C51" s="202"/>
      <c r="D51" s="202"/>
      <c r="E51" s="202"/>
      <c r="F51" s="202"/>
      <c r="G51" s="202"/>
    </row>
    <row r="52" spans="2:7" ht="12.75">
      <c r="B52" s="202"/>
      <c r="C52" s="202"/>
      <c r="D52" s="202"/>
      <c r="E52" s="202"/>
      <c r="F52" s="202"/>
      <c r="G52" s="202"/>
    </row>
    <row r="53" spans="2:7" ht="12.75">
      <c r="B53" s="202"/>
      <c r="C53" s="202"/>
      <c r="D53" s="202"/>
      <c r="E53" s="202"/>
      <c r="F53" s="202"/>
      <c r="G53" s="202"/>
    </row>
    <row r="54" spans="2:7" ht="12.75">
      <c r="B54" s="202"/>
      <c r="C54" s="202"/>
      <c r="D54" s="202"/>
      <c r="E54" s="202"/>
      <c r="F54" s="202"/>
      <c r="G54" s="202"/>
    </row>
    <row r="55" spans="2:7" ht="12.75">
      <c r="B55" s="202"/>
      <c r="C55" s="202"/>
      <c r="D55" s="202"/>
      <c r="E55" s="202"/>
      <c r="F55" s="202"/>
      <c r="G55" s="202"/>
    </row>
  </sheetData>
  <sheetProtection/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3" t="s">
        <v>49</v>
      </c>
      <c r="B1" s="214"/>
      <c r="C1" s="96" t="str">
        <f>CONCATENATE(cislostavby," ",nazevstavby)</f>
        <v> Domov pro seniory Cvičebná 2447/9, Praha 6</v>
      </c>
      <c r="D1" s="97"/>
      <c r="E1" s="98"/>
      <c r="F1" s="97"/>
      <c r="G1" s="99" t="s">
        <v>50</v>
      </c>
      <c r="H1" s="100"/>
      <c r="I1" s="101"/>
    </row>
    <row r="2" spans="1:9" ht="13.5" thickBot="1">
      <c r="A2" s="215" t="s">
        <v>51</v>
      </c>
      <c r="B2" s="216"/>
      <c r="C2" s="102" t="str">
        <f>CONCATENATE(cisloobjektu," ",nazevobjektu)</f>
        <v> kolejnice</v>
      </c>
      <c r="D2" s="103"/>
      <c r="E2" s="104"/>
      <c r="F2" s="103"/>
      <c r="G2" s="217" t="s">
        <v>76</v>
      </c>
      <c r="H2" s="218"/>
      <c r="I2" s="219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3.5" thickBot="1">
      <c r="A7" s="198" t="str">
        <f>Položky!B7</f>
        <v>767</v>
      </c>
      <c r="B7" s="114" t="str">
        <f>Položky!C7</f>
        <v>Zámečnické konstrukce</v>
      </c>
      <c r="C7" s="65"/>
      <c r="D7" s="115"/>
      <c r="E7" s="199">
        <f>Položky!BA38</f>
        <v>0</v>
      </c>
      <c r="F7" s="200">
        <f>Položky!BB38</f>
        <v>0</v>
      </c>
      <c r="G7" s="200">
        <f>Položky!BC38</f>
        <v>0</v>
      </c>
      <c r="H7" s="200">
        <f>Položky!BD38</f>
        <v>0</v>
      </c>
      <c r="I7" s="201">
        <f>Položky!BE38</f>
        <v>0</v>
      </c>
    </row>
    <row r="8" spans="1:9" s="122" customFormat="1" ht="13.5" thickBot="1">
      <c r="A8" s="116"/>
      <c r="B8" s="117" t="s">
        <v>58</v>
      </c>
      <c r="C8" s="117"/>
      <c r="D8" s="118"/>
      <c r="E8" s="119">
        <f>SUM(E7:E7)</f>
        <v>0</v>
      </c>
      <c r="F8" s="120">
        <f>SUM(F7:F7)</f>
        <v>0</v>
      </c>
      <c r="G8" s="120">
        <f>SUM(G7:G7)</f>
        <v>0</v>
      </c>
      <c r="H8" s="120">
        <f>SUM(H7:H7)</f>
        <v>0</v>
      </c>
      <c r="I8" s="121">
        <f>SUM(I7:I7)</f>
        <v>0</v>
      </c>
    </row>
    <row r="9" spans="1:9" ht="12.75">
      <c r="A9" s="65"/>
      <c r="B9" s="65"/>
      <c r="C9" s="65"/>
      <c r="D9" s="65"/>
      <c r="E9" s="65"/>
      <c r="F9" s="65"/>
      <c r="G9" s="65"/>
      <c r="H9" s="65"/>
      <c r="I9" s="65"/>
    </row>
    <row r="10" spans="1:57" ht="19.5" customHeight="1">
      <c r="A10" s="106" t="s">
        <v>59</v>
      </c>
      <c r="B10" s="106"/>
      <c r="C10" s="106"/>
      <c r="D10" s="106"/>
      <c r="E10" s="106"/>
      <c r="F10" s="106"/>
      <c r="G10" s="123"/>
      <c r="H10" s="106"/>
      <c r="I10" s="106"/>
      <c r="BA10" s="40"/>
      <c r="BB10" s="40"/>
      <c r="BC10" s="40"/>
      <c r="BD10" s="40"/>
      <c r="BE10" s="40"/>
    </row>
    <row r="11" spans="1:9" ht="13.5" thickBot="1">
      <c r="A11" s="76"/>
      <c r="B11" s="76"/>
      <c r="C11" s="76"/>
      <c r="D11" s="76"/>
      <c r="E11" s="76"/>
      <c r="F11" s="76"/>
      <c r="G11" s="76"/>
      <c r="H11" s="76"/>
      <c r="I11" s="76"/>
    </row>
    <row r="12" spans="1:9" ht="12.75">
      <c r="A12" s="70" t="s">
        <v>60</v>
      </c>
      <c r="B12" s="71"/>
      <c r="C12" s="71"/>
      <c r="D12" s="124"/>
      <c r="E12" s="125" t="s">
        <v>61</v>
      </c>
      <c r="F12" s="126" t="s">
        <v>62</v>
      </c>
      <c r="G12" s="127" t="s">
        <v>63</v>
      </c>
      <c r="H12" s="128"/>
      <c r="I12" s="129" t="s">
        <v>61</v>
      </c>
    </row>
    <row r="13" spans="1:53" ht="12.75">
      <c r="A13" s="63" t="s">
        <v>96</v>
      </c>
      <c r="B13" s="54"/>
      <c r="C13" s="54"/>
      <c r="D13" s="130"/>
      <c r="E13" s="131">
        <v>0</v>
      </c>
      <c r="F13" s="132">
        <v>0</v>
      </c>
      <c r="G13" s="133">
        <f>CHOOSE(BA13+1,HSV+PSV,HSV+PSV+Mont,HSV+PSV+Dodavka+Mont,HSV,PSV,Mont,Dodavka,Mont+Dodavka,0)</f>
        <v>0</v>
      </c>
      <c r="H13" s="134"/>
      <c r="I13" s="135">
        <f>E13+F13*G13/100</f>
        <v>0</v>
      </c>
      <c r="BA13">
        <v>1</v>
      </c>
    </row>
    <row r="14" spans="1:53" ht="12.75">
      <c r="A14" s="63" t="s">
        <v>97</v>
      </c>
      <c r="B14" s="54"/>
      <c r="C14" s="54"/>
      <c r="D14" s="130"/>
      <c r="E14" s="131">
        <v>0</v>
      </c>
      <c r="F14" s="132">
        <v>0</v>
      </c>
      <c r="G14" s="133">
        <f>CHOOSE(BA14+1,HSV+PSV,HSV+PSV+Mont,HSV+PSV+Dodavka+Mont,HSV,PSV,Mont,Dodavka,Mont+Dodavka,0)</f>
        <v>0</v>
      </c>
      <c r="H14" s="134"/>
      <c r="I14" s="135">
        <f>E14+F14*G14/100</f>
        <v>0</v>
      </c>
      <c r="BA14">
        <v>2</v>
      </c>
    </row>
    <row r="15" spans="1:9" ht="13.5" thickBot="1">
      <c r="A15" s="136"/>
      <c r="B15" s="137" t="s">
        <v>64</v>
      </c>
      <c r="C15" s="138"/>
      <c r="D15" s="139"/>
      <c r="E15" s="140"/>
      <c r="F15" s="141"/>
      <c r="G15" s="141"/>
      <c r="H15" s="220">
        <f>SUM(I13:I14)</f>
        <v>0</v>
      </c>
      <c r="I15" s="221"/>
    </row>
    <row r="17" spans="2:9" ht="12.75">
      <c r="B17" s="122"/>
      <c r="F17" s="142"/>
      <c r="G17" s="143"/>
      <c r="H17" s="143"/>
      <c r="I17" s="144"/>
    </row>
    <row r="18" spans="6:9" ht="12.75">
      <c r="F18" s="142"/>
      <c r="G18" s="143"/>
      <c r="H18" s="143"/>
      <c r="I18" s="144"/>
    </row>
    <row r="19" spans="6:9" ht="12.75">
      <c r="F19" s="142"/>
      <c r="G19" s="143"/>
      <c r="H19" s="143"/>
      <c r="I19" s="144"/>
    </row>
    <row r="20" spans="6:9" ht="12.75">
      <c r="F20" s="142"/>
      <c r="G20" s="143"/>
      <c r="H20" s="143"/>
      <c r="I20" s="144"/>
    </row>
    <row r="21" spans="6:9" ht="12.75">
      <c r="F21" s="142"/>
      <c r="G21" s="143"/>
      <c r="H21" s="143"/>
      <c r="I21" s="144"/>
    </row>
    <row r="22" spans="6:9" ht="12.75">
      <c r="F22" s="142"/>
      <c r="G22" s="143"/>
      <c r="H22" s="143"/>
      <c r="I22" s="144"/>
    </row>
    <row r="23" spans="6:9" ht="12.75">
      <c r="F23" s="142"/>
      <c r="G23" s="143"/>
      <c r="H23" s="143"/>
      <c r="I23" s="144"/>
    </row>
    <row r="24" spans="6:9" ht="12.75">
      <c r="F24" s="142"/>
      <c r="G24" s="143"/>
      <c r="H24" s="143"/>
      <c r="I24" s="144"/>
    </row>
    <row r="25" spans="6:9" ht="12.75">
      <c r="F25" s="142"/>
      <c r="G25" s="143"/>
      <c r="H25" s="143"/>
      <c r="I25" s="144"/>
    </row>
    <row r="26" spans="6:9" ht="12.75"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</sheetData>
  <sheetProtection/>
  <mergeCells count="4">
    <mergeCell ref="A1:B1"/>
    <mergeCell ref="A2:B2"/>
    <mergeCell ref="G2:I2"/>
    <mergeCell ref="H15:I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1"/>
  <sheetViews>
    <sheetView showGridLines="0" showZeros="0" zoomScalePageLayoutView="0" workbookViewId="0" topLeftCell="A1">
      <selection activeCell="C38" sqref="C38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2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7" t="s">
        <v>65</v>
      </c>
      <c r="B1" s="227"/>
      <c r="C1" s="227"/>
      <c r="D1" s="227"/>
      <c r="E1" s="227"/>
      <c r="F1" s="227"/>
      <c r="G1" s="227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3" t="s">
        <v>49</v>
      </c>
      <c r="B3" s="214"/>
      <c r="C3" s="96" t="str">
        <f>CONCATENATE(cislostavby," ",nazevstavby)</f>
        <v> Domov pro seniory Cvičebná 2447/9, Praha 6</v>
      </c>
      <c r="D3" s="97"/>
      <c r="E3" s="150" t="s">
        <v>66</v>
      </c>
      <c r="F3" s="151">
        <f>Rekapitulace!H1</f>
        <v>0</v>
      </c>
      <c r="G3" s="152"/>
    </row>
    <row r="4" spans="1:7" ht="13.5" thickBot="1">
      <c r="A4" s="228" t="s">
        <v>51</v>
      </c>
      <c r="B4" s="216"/>
      <c r="C4" s="102" t="str">
        <f>CONCATENATE(cisloobjektu," ",nazevobjektu)</f>
        <v> kolejnice</v>
      </c>
      <c r="D4" s="103"/>
      <c r="E4" s="229" t="str">
        <f>Rekapitulace!G2</f>
        <v>pouze kolejnice</v>
      </c>
      <c r="F4" s="230"/>
      <c r="G4" s="231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5" ht="12.75">
      <c r="A7" s="160" t="s">
        <v>74</v>
      </c>
      <c r="B7" s="161" t="s">
        <v>104</v>
      </c>
      <c r="C7" s="162" t="s">
        <v>105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106</v>
      </c>
      <c r="C8" s="170" t="s">
        <v>77</v>
      </c>
      <c r="D8" s="171" t="s">
        <v>78</v>
      </c>
      <c r="E8" s="172">
        <v>76</v>
      </c>
      <c r="F8" s="172">
        <v>0</v>
      </c>
      <c r="G8" s="173">
        <f>E8*F8</f>
        <v>0</v>
      </c>
      <c r="O8" s="167">
        <v>2</v>
      </c>
      <c r="AA8" s="145">
        <v>11</v>
      </c>
      <c r="AB8" s="145">
        <v>3</v>
      </c>
      <c r="AC8" s="145">
        <v>1</v>
      </c>
      <c r="AZ8" s="145">
        <v>2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11</v>
      </c>
      <c r="CB8" s="174">
        <v>3</v>
      </c>
      <c r="CZ8" s="145">
        <v>0</v>
      </c>
    </row>
    <row r="9" spans="1:15" ht="12.75">
      <c r="A9" s="175"/>
      <c r="B9" s="176"/>
      <c r="C9" s="224" t="s">
        <v>79</v>
      </c>
      <c r="D9" s="225"/>
      <c r="E9" s="225"/>
      <c r="F9" s="225"/>
      <c r="G9" s="226"/>
      <c r="L9" s="177" t="s">
        <v>79</v>
      </c>
      <c r="O9" s="167">
        <v>3</v>
      </c>
    </row>
    <row r="10" spans="1:15" ht="12.75">
      <c r="A10" s="175"/>
      <c r="B10" s="178"/>
      <c r="C10" s="222" t="s">
        <v>80</v>
      </c>
      <c r="D10" s="223"/>
      <c r="E10" s="179">
        <v>21</v>
      </c>
      <c r="F10" s="180"/>
      <c r="G10" s="181"/>
      <c r="M10" s="177" t="s">
        <v>80</v>
      </c>
      <c r="O10" s="167"/>
    </row>
    <row r="11" spans="1:15" ht="12.75">
      <c r="A11" s="175"/>
      <c r="B11" s="178"/>
      <c r="C11" s="222" t="s">
        <v>99</v>
      </c>
      <c r="D11" s="223"/>
      <c r="E11" s="179">
        <v>28</v>
      </c>
      <c r="F11" s="180"/>
      <c r="G11" s="181"/>
      <c r="M11" s="177" t="s">
        <v>81</v>
      </c>
      <c r="O11" s="167"/>
    </row>
    <row r="12" spans="1:15" ht="12.75">
      <c r="A12" s="175"/>
      <c r="B12" s="178"/>
      <c r="C12" s="222" t="s">
        <v>100</v>
      </c>
      <c r="D12" s="223"/>
      <c r="E12" s="179">
        <v>27</v>
      </c>
      <c r="F12" s="180"/>
      <c r="G12" s="181"/>
      <c r="M12" s="177" t="s">
        <v>82</v>
      </c>
      <c r="O12" s="167"/>
    </row>
    <row r="13" spans="1:104" ht="22.5">
      <c r="A13" s="168">
        <v>2</v>
      </c>
      <c r="B13" s="169" t="s">
        <v>107</v>
      </c>
      <c r="C13" s="170" t="s">
        <v>83</v>
      </c>
      <c r="D13" s="171" t="s">
        <v>78</v>
      </c>
      <c r="E13" s="172">
        <v>6</v>
      </c>
      <c r="F13" s="172">
        <v>0</v>
      </c>
      <c r="G13" s="173">
        <f>E13*F13</f>
        <v>0</v>
      </c>
      <c r="O13" s="167">
        <v>2</v>
      </c>
      <c r="AA13" s="145">
        <v>11</v>
      </c>
      <c r="AB13" s="145">
        <v>3</v>
      </c>
      <c r="AC13" s="145">
        <v>2</v>
      </c>
      <c r="AZ13" s="145">
        <v>2</v>
      </c>
      <c r="BA13" s="145">
        <f>IF(AZ13=1,G13,0)</f>
        <v>0</v>
      </c>
      <c r="BB13" s="145">
        <f>IF(AZ13=2,G13,0)</f>
        <v>0</v>
      </c>
      <c r="BC13" s="145">
        <f>IF(AZ13=3,G13,0)</f>
        <v>0</v>
      </c>
      <c r="BD13" s="145">
        <f>IF(AZ13=4,G13,0)</f>
        <v>0</v>
      </c>
      <c r="BE13" s="145">
        <f>IF(AZ13=5,G13,0)</f>
        <v>0</v>
      </c>
      <c r="CA13" s="174">
        <v>11</v>
      </c>
      <c r="CB13" s="174">
        <v>3</v>
      </c>
      <c r="CZ13" s="145">
        <v>0</v>
      </c>
    </row>
    <row r="14" spans="1:15" ht="12.75">
      <c r="A14" s="175"/>
      <c r="B14" s="176"/>
      <c r="C14" s="224" t="s">
        <v>84</v>
      </c>
      <c r="D14" s="225"/>
      <c r="E14" s="225"/>
      <c r="F14" s="225"/>
      <c r="G14" s="226"/>
      <c r="L14" s="177" t="s">
        <v>84</v>
      </c>
      <c r="O14" s="167">
        <v>3</v>
      </c>
    </row>
    <row r="15" spans="1:15" ht="12.75">
      <c r="A15" s="175"/>
      <c r="B15" s="178"/>
      <c r="C15" s="222" t="s">
        <v>85</v>
      </c>
      <c r="D15" s="223"/>
      <c r="E15" s="179">
        <v>1</v>
      </c>
      <c r="F15" s="180"/>
      <c r="G15" s="181"/>
      <c r="M15" s="177" t="s">
        <v>85</v>
      </c>
      <c r="O15" s="167"/>
    </row>
    <row r="16" spans="1:15" ht="12.75">
      <c r="A16" s="175"/>
      <c r="B16" s="178"/>
      <c r="C16" s="222" t="s">
        <v>101</v>
      </c>
      <c r="D16" s="223"/>
      <c r="E16" s="179">
        <v>2</v>
      </c>
      <c r="F16" s="180"/>
      <c r="G16" s="181"/>
      <c r="M16" s="177" t="s">
        <v>86</v>
      </c>
      <c r="O16" s="167"/>
    </row>
    <row r="17" spans="1:15" ht="12.75">
      <c r="A17" s="175"/>
      <c r="B17" s="178"/>
      <c r="C17" s="222" t="s">
        <v>102</v>
      </c>
      <c r="D17" s="223"/>
      <c r="E17" s="179">
        <v>3</v>
      </c>
      <c r="F17" s="180"/>
      <c r="G17" s="181"/>
      <c r="M17" s="177" t="s">
        <v>87</v>
      </c>
      <c r="O17" s="167"/>
    </row>
    <row r="18" spans="1:104" ht="22.5">
      <c r="A18" s="168">
        <v>3</v>
      </c>
      <c r="B18" s="169" t="s">
        <v>108</v>
      </c>
      <c r="C18" s="170" t="s">
        <v>83</v>
      </c>
      <c r="D18" s="171" t="s">
        <v>78</v>
      </c>
      <c r="E18" s="172">
        <v>3</v>
      </c>
      <c r="F18" s="172">
        <v>0</v>
      </c>
      <c r="G18" s="173">
        <f>E18*F18</f>
        <v>0</v>
      </c>
      <c r="O18" s="167">
        <v>2</v>
      </c>
      <c r="AA18" s="145">
        <v>11</v>
      </c>
      <c r="AB18" s="145">
        <v>3</v>
      </c>
      <c r="AC18" s="145">
        <v>3</v>
      </c>
      <c r="AZ18" s="145">
        <v>2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4">
        <v>11</v>
      </c>
      <c r="CB18" s="174">
        <v>3</v>
      </c>
      <c r="CZ18" s="145">
        <v>0</v>
      </c>
    </row>
    <row r="19" spans="1:15" ht="12.75">
      <c r="A19" s="175"/>
      <c r="B19" s="176"/>
      <c r="C19" s="224" t="s">
        <v>88</v>
      </c>
      <c r="D19" s="225"/>
      <c r="E19" s="225"/>
      <c r="F19" s="225"/>
      <c r="G19" s="226"/>
      <c r="L19" s="177" t="s">
        <v>88</v>
      </c>
      <c r="O19" s="167">
        <v>3</v>
      </c>
    </row>
    <row r="20" spans="1:15" ht="12.75">
      <c r="A20" s="175"/>
      <c r="B20" s="178"/>
      <c r="C20" s="222" t="s">
        <v>85</v>
      </c>
      <c r="D20" s="223"/>
      <c r="E20" s="179">
        <v>1</v>
      </c>
      <c r="F20" s="180"/>
      <c r="G20" s="181"/>
      <c r="M20" s="177" t="s">
        <v>85</v>
      </c>
      <c r="O20" s="167"/>
    </row>
    <row r="21" spans="1:15" ht="12.75">
      <c r="A21" s="175"/>
      <c r="B21" s="178"/>
      <c r="C21" s="222" t="s">
        <v>90</v>
      </c>
      <c r="D21" s="223"/>
      <c r="E21" s="179">
        <v>1</v>
      </c>
      <c r="F21" s="180"/>
      <c r="G21" s="181"/>
      <c r="M21" s="177" t="s">
        <v>89</v>
      </c>
      <c r="O21" s="167"/>
    </row>
    <row r="22" spans="1:15" ht="12.75">
      <c r="A22" s="175"/>
      <c r="B22" s="178"/>
      <c r="C22" s="222" t="s">
        <v>103</v>
      </c>
      <c r="D22" s="223"/>
      <c r="E22" s="179">
        <v>1</v>
      </c>
      <c r="F22" s="180"/>
      <c r="G22" s="181"/>
      <c r="M22" s="177" t="s">
        <v>90</v>
      </c>
      <c r="O22" s="167"/>
    </row>
    <row r="23" spans="1:104" ht="22.5">
      <c r="A23" s="168">
        <v>4</v>
      </c>
      <c r="B23" s="169" t="s">
        <v>109</v>
      </c>
      <c r="C23" s="170" t="s">
        <v>83</v>
      </c>
      <c r="D23" s="171" t="s">
        <v>78</v>
      </c>
      <c r="E23" s="172">
        <v>3</v>
      </c>
      <c r="F23" s="172">
        <v>0</v>
      </c>
      <c r="G23" s="173">
        <f>E23*F23</f>
        <v>0</v>
      </c>
      <c r="O23" s="167">
        <v>2</v>
      </c>
      <c r="AA23" s="145">
        <v>11</v>
      </c>
      <c r="AB23" s="145">
        <v>3</v>
      </c>
      <c r="AC23" s="145">
        <v>4</v>
      </c>
      <c r="AZ23" s="145">
        <v>2</v>
      </c>
      <c r="BA23" s="145">
        <f>IF(AZ23=1,G23,0)</f>
        <v>0</v>
      </c>
      <c r="BB23" s="145">
        <f>IF(AZ23=2,G23,0)</f>
        <v>0</v>
      </c>
      <c r="BC23" s="145">
        <f>IF(AZ23=3,G23,0)</f>
        <v>0</v>
      </c>
      <c r="BD23" s="145">
        <f>IF(AZ23=4,G23,0)</f>
        <v>0</v>
      </c>
      <c r="BE23" s="145">
        <f>IF(AZ23=5,G23,0)</f>
        <v>0</v>
      </c>
      <c r="CA23" s="174">
        <v>11</v>
      </c>
      <c r="CB23" s="174">
        <v>3</v>
      </c>
      <c r="CZ23" s="145">
        <v>0</v>
      </c>
    </row>
    <row r="24" spans="1:15" ht="12.75">
      <c r="A24" s="175"/>
      <c r="B24" s="176"/>
      <c r="C24" s="224" t="s">
        <v>91</v>
      </c>
      <c r="D24" s="225"/>
      <c r="E24" s="225"/>
      <c r="F24" s="225"/>
      <c r="G24" s="226"/>
      <c r="L24" s="177" t="s">
        <v>91</v>
      </c>
      <c r="O24" s="167">
        <v>3</v>
      </c>
    </row>
    <row r="25" spans="1:15" ht="12.75">
      <c r="A25" s="175"/>
      <c r="B25" s="178"/>
      <c r="C25" s="222" t="s">
        <v>85</v>
      </c>
      <c r="D25" s="223"/>
      <c r="E25" s="179">
        <v>1</v>
      </c>
      <c r="F25" s="180"/>
      <c r="G25" s="181"/>
      <c r="M25" s="177" t="s">
        <v>85</v>
      </c>
      <c r="O25" s="167"/>
    </row>
    <row r="26" spans="1:15" ht="12.75">
      <c r="A26" s="175"/>
      <c r="B26" s="178"/>
      <c r="C26" s="222" t="s">
        <v>90</v>
      </c>
      <c r="D26" s="223"/>
      <c r="E26" s="179">
        <v>1</v>
      </c>
      <c r="F26" s="180"/>
      <c r="G26" s="181"/>
      <c r="M26" s="177" t="s">
        <v>89</v>
      </c>
      <c r="O26" s="167"/>
    </row>
    <row r="27" spans="1:15" ht="12.75">
      <c r="A27" s="175"/>
      <c r="B27" s="178"/>
      <c r="C27" s="222" t="s">
        <v>103</v>
      </c>
      <c r="D27" s="223"/>
      <c r="E27" s="179">
        <v>1</v>
      </c>
      <c r="F27" s="180"/>
      <c r="G27" s="181"/>
      <c r="M27" s="177" t="s">
        <v>90</v>
      </c>
      <c r="O27" s="167"/>
    </row>
    <row r="28" spans="1:104" ht="22.5">
      <c r="A28" s="168">
        <v>5</v>
      </c>
      <c r="B28" s="169" t="s">
        <v>110</v>
      </c>
      <c r="C28" s="170" t="s">
        <v>83</v>
      </c>
      <c r="D28" s="171" t="s">
        <v>78</v>
      </c>
      <c r="E28" s="172">
        <v>1</v>
      </c>
      <c r="F28" s="172">
        <v>0</v>
      </c>
      <c r="G28" s="173">
        <f>E28*F28</f>
        <v>0</v>
      </c>
      <c r="O28" s="167">
        <v>2</v>
      </c>
      <c r="AA28" s="145">
        <v>11</v>
      </c>
      <c r="AB28" s="145">
        <v>3</v>
      </c>
      <c r="AC28" s="145">
        <v>5</v>
      </c>
      <c r="AZ28" s="145">
        <v>2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4">
        <v>11</v>
      </c>
      <c r="CB28" s="174">
        <v>3</v>
      </c>
      <c r="CZ28" s="145">
        <v>0</v>
      </c>
    </row>
    <row r="29" spans="1:15" ht="12.75">
      <c r="A29" s="175"/>
      <c r="B29" s="176"/>
      <c r="C29" s="224" t="s">
        <v>92</v>
      </c>
      <c r="D29" s="225"/>
      <c r="E29" s="225"/>
      <c r="F29" s="225"/>
      <c r="G29" s="226"/>
      <c r="L29" s="177" t="s">
        <v>92</v>
      </c>
      <c r="O29" s="167">
        <v>3</v>
      </c>
    </row>
    <row r="30" spans="1:15" ht="12.75">
      <c r="A30" s="175"/>
      <c r="B30" s="178"/>
      <c r="C30" s="222" t="s">
        <v>90</v>
      </c>
      <c r="D30" s="223"/>
      <c r="E30" s="179">
        <v>1</v>
      </c>
      <c r="F30" s="180"/>
      <c r="G30" s="181"/>
      <c r="M30" s="177" t="s">
        <v>90</v>
      </c>
      <c r="O30" s="167"/>
    </row>
    <row r="31" spans="1:104" ht="22.5">
      <c r="A31" s="168">
        <v>6</v>
      </c>
      <c r="B31" s="169" t="s">
        <v>111</v>
      </c>
      <c r="C31" s="170" t="s">
        <v>83</v>
      </c>
      <c r="D31" s="171" t="s">
        <v>78</v>
      </c>
      <c r="E31" s="172">
        <v>1</v>
      </c>
      <c r="F31" s="172">
        <v>0</v>
      </c>
      <c r="G31" s="173">
        <f>E31*F31</f>
        <v>0</v>
      </c>
      <c r="O31" s="167">
        <v>2</v>
      </c>
      <c r="AA31" s="145">
        <v>11</v>
      </c>
      <c r="AB31" s="145">
        <v>3</v>
      </c>
      <c r="AC31" s="145">
        <v>6</v>
      </c>
      <c r="AZ31" s="145">
        <v>2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74">
        <v>11</v>
      </c>
      <c r="CB31" s="174">
        <v>3</v>
      </c>
      <c r="CZ31" s="145">
        <v>0</v>
      </c>
    </row>
    <row r="32" spans="1:15" ht="12.75">
      <c r="A32" s="175"/>
      <c r="B32" s="176"/>
      <c r="C32" s="224" t="s">
        <v>93</v>
      </c>
      <c r="D32" s="225"/>
      <c r="E32" s="225"/>
      <c r="F32" s="225"/>
      <c r="G32" s="226"/>
      <c r="L32" s="177" t="s">
        <v>93</v>
      </c>
      <c r="O32" s="167">
        <v>3</v>
      </c>
    </row>
    <row r="33" spans="1:15" ht="12.75">
      <c r="A33" s="175"/>
      <c r="B33" s="178"/>
      <c r="C33" s="222" t="s">
        <v>85</v>
      </c>
      <c r="D33" s="223"/>
      <c r="E33" s="179">
        <v>1</v>
      </c>
      <c r="F33" s="180"/>
      <c r="G33" s="181"/>
      <c r="M33" s="177" t="s">
        <v>85</v>
      </c>
      <c r="O33" s="167"/>
    </row>
    <row r="34" spans="1:104" ht="22.5">
      <c r="A34" s="168">
        <v>7</v>
      </c>
      <c r="B34" s="169" t="s">
        <v>112</v>
      </c>
      <c r="C34" s="170" t="s">
        <v>83</v>
      </c>
      <c r="D34" s="171" t="s">
        <v>78</v>
      </c>
      <c r="E34" s="172">
        <v>1</v>
      </c>
      <c r="F34" s="172">
        <v>0</v>
      </c>
      <c r="G34" s="173">
        <f>E34*F34</f>
        <v>0</v>
      </c>
      <c r="O34" s="167">
        <v>2</v>
      </c>
      <c r="AA34" s="145">
        <v>11</v>
      </c>
      <c r="AB34" s="145">
        <v>3</v>
      </c>
      <c r="AC34" s="145">
        <v>7</v>
      </c>
      <c r="AZ34" s="145">
        <v>2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4">
        <v>11</v>
      </c>
      <c r="CB34" s="174">
        <v>3</v>
      </c>
      <c r="CZ34" s="145">
        <v>0</v>
      </c>
    </row>
    <row r="35" spans="1:15" ht="12.75">
      <c r="A35" s="175"/>
      <c r="B35" s="176"/>
      <c r="C35" s="224" t="s">
        <v>94</v>
      </c>
      <c r="D35" s="225"/>
      <c r="E35" s="225"/>
      <c r="F35" s="225"/>
      <c r="G35" s="226"/>
      <c r="L35" s="177" t="s">
        <v>94</v>
      </c>
      <c r="O35" s="167">
        <v>3</v>
      </c>
    </row>
    <row r="36" spans="1:15" ht="12.75">
      <c r="A36" s="175"/>
      <c r="B36" s="178"/>
      <c r="C36" s="222" t="s">
        <v>89</v>
      </c>
      <c r="D36" s="223"/>
      <c r="E36" s="179">
        <v>1</v>
      </c>
      <c r="F36" s="180"/>
      <c r="G36" s="181"/>
      <c r="M36" s="177" t="s">
        <v>89</v>
      </c>
      <c r="O36" s="167"/>
    </row>
    <row r="37" spans="1:104" ht="12.75">
      <c r="A37" s="168">
        <v>8</v>
      </c>
      <c r="B37" s="169" t="s">
        <v>113</v>
      </c>
      <c r="C37" s="170" t="s">
        <v>95</v>
      </c>
      <c r="D37" s="171" t="s">
        <v>62</v>
      </c>
      <c r="E37" s="172">
        <v>0</v>
      </c>
      <c r="F37" s="172">
        <v>0</v>
      </c>
      <c r="G37" s="173">
        <f>E37*F37</f>
        <v>0</v>
      </c>
      <c r="O37" s="167">
        <v>2</v>
      </c>
      <c r="AA37" s="145">
        <v>7</v>
      </c>
      <c r="AB37" s="145">
        <v>1002</v>
      </c>
      <c r="AC37" s="145">
        <v>5</v>
      </c>
      <c r="AZ37" s="145">
        <v>2</v>
      </c>
      <c r="BA37" s="145">
        <f>IF(AZ37=1,G37,0)</f>
        <v>0</v>
      </c>
      <c r="BB37" s="145">
        <f>IF(AZ37=2,G37,0)</f>
        <v>0</v>
      </c>
      <c r="BC37" s="145">
        <f>IF(AZ37=3,G37,0)</f>
        <v>0</v>
      </c>
      <c r="BD37" s="145">
        <f>IF(AZ37=4,G37,0)</f>
        <v>0</v>
      </c>
      <c r="BE37" s="145">
        <f>IF(AZ37=5,G37,0)</f>
        <v>0</v>
      </c>
      <c r="CA37" s="174">
        <v>7</v>
      </c>
      <c r="CB37" s="174">
        <v>1002</v>
      </c>
      <c r="CZ37" s="145">
        <v>0</v>
      </c>
    </row>
    <row r="38" spans="1:57" ht="12.75">
      <c r="A38" s="182"/>
      <c r="B38" s="183" t="s">
        <v>75</v>
      </c>
      <c r="C38" s="184" t="str">
        <f>CONCATENATE(B7," ",C7)</f>
        <v>767 Zámečnické konstrukce</v>
      </c>
      <c r="D38" s="185"/>
      <c r="E38" s="186"/>
      <c r="F38" s="187"/>
      <c r="G38" s="188">
        <f>SUM(G7:G37)</f>
        <v>0</v>
      </c>
      <c r="O38" s="167">
        <v>4</v>
      </c>
      <c r="BA38" s="189">
        <f>SUM(BA7:BA37)</f>
        <v>0</v>
      </c>
      <c r="BB38" s="189">
        <f>SUM(BB7:BB37)</f>
        <v>0</v>
      </c>
      <c r="BC38" s="189">
        <f>SUM(BC7:BC37)</f>
        <v>0</v>
      </c>
      <c r="BD38" s="189">
        <f>SUM(BD7:BD37)</f>
        <v>0</v>
      </c>
      <c r="BE38" s="189">
        <f>SUM(BE7:BE37)</f>
        <v>0</v>
      </c>
    </row>
    <row r="39" ht="12.75">
      <c r="E39" s="145"/>
    </row>
    <row r="40" ht="12.75">
      <c r="E40" s="145"/>
    </row>
    <row r="41" ht="12.75">
      <c r="E41" s="145"/>
    </row>
    <row r="42" ht="12.75">
      <c r="E42" s="145"/>
    </row>
    <row r="43" ht="12.75">
      <c r="E43" s="145"/>
    </row>
    <row r="44" ht="12.75">
      <c r="E44" s="145"/>
    </row>
    <row r="45" ht="12.75">
      <c r="E45" s="145"/>
    </row>
    <row r="46" ht="12.75">
      <c r="E46" s="145"/>
    </row>
    <row r="47" ht="12.75">
      <c r="E47" s="145"/>
    </row>
    <row r="48" ht="12.75">
      <c r="E48" s="145"/>
    </row>
    <row r="49" ht="12.75">
      <c r="E49" s="145"/>
    </row>
    <row r="50" ht="12.75">
      <c r="E50" s="145"/>
    </row>
    <row r="51" ht="12.75">
      <c r="E51" s="145"/>
    </row>
    <row r="52" ht="12.75">
      <c r="E52" s="145"/>
    </row>
    <row r="53" ht="12.75">
      <c r="E53" s="145"/>
    </row>
    <row r="54" ht="12.75">
      <c r="E54" s="145"/>
    </row>
    <row r="55" ht="12.75">
      <c r="E55" s="145"/>
    </row>
    <row r="56" ht="12.75">
      <c r="E56" s="145"/>
    </row>
    <row r="57" ht="12.75">
      <c r="E57" s="145"/>
    </row>
    <row r="58" ht="12.75">
      <c r="E58" s="145"/>
    </row>
    <row r="59" ht="12.75">
      <c r="E59" s="145"/>
    </row>
    <row r="60" ht="12.75">
      <c r="E60" s="145"/>
    </row>
    <row r="61" ht="12.75">
      <c r="E61" s="145"/>
    </row>
    <row r="62" spans="1:7" ht="12.75">
      <c r="A62" s="190"/>
      <c r="B62" s="190"/>
      <c r="C62" s="190"/>
      <c r="D62" s="190"/>
      <c r="E62" s="190"/>
      <c r="F62" s="190"/>
      <c r="G62" s="190"/>
    </row>
    <row r="63" spans="1:7" ht="12.75">
      <c r="A63" s="190"/>
      <c r="B63" s="190"/>
      <c r="C63" s="190"/>
      <c r="D63" s="190"/>
      <c r="E63" s="190"/>
      <c r="F63" s="190"/>
      <c r="G63" s="190"/>
    </row>
    <row r="64" spans="1:7" ht="12.75">
      <c r="A64" s="190"/>
      <c r="B64" s="190"/>
      <c r="C64" s="190"/>
      <c r="D64" s="190"/>
      <c r="E64" s="190"/>
      <c r="F64" s="190"/>
      <c r="G64" s="190"/>
    </row>
    <row r="65" spans="1:7" ht="12.75">
      <c r="A65" s="190"/>
      <c r="B65" s="190"/>
      <c r="C65" s="190"/>
      <c r="D65" s="190"/>
      <c r="E65" s="190"/>
      <c r="F65" s="190"/>
      <c r="G65" s="190"/>
    </row>
    <row r="66" ht="12.75">
      <c r="E66" s="145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spans="1:2" ht="12.75">
      <c r="A97" s="191"/>
      <c r="B97" s="191"/>
    </row>
    <row r="98" spans="1:7" ht="12.75">
      <c r="A98" s="190"/>
      <c r="B98" s="190"/>
      <c r="C98" s="193"/>
      <c r="D98" s="193"/>
      <c r="E98" s="194"/>
      <c r="F98" s="193"/>
      <c r="G98" s="195"/>
    </row>
    <row r="99" spans="1:7" ht="12.75">
      <c r="A99" s="196"/>
      <c r="B99" s="196"/>
      <c r="C99" s="190"/>
      <c r="D99" s="190"/>
      <c r="E99" s="197"/>
      <c r="F99" s="190"/>
      <c r="G99" s="190"/>
    </row>
    <row r="100" spans="1:7" ht="12.75">
      <c r="A100" s="190"/>
      <c r="B100" s="190"/>
      <c r="C100" s="190"/>
      <c r="D100" s="190"/>
      <c r="E100" s="197"/>
      <c r="F100" s="190"/>
      <c r="G100" s="190"/>
    </row>
    <row r="101" spans="1:7" ht="12.75">
      <c r="A101" s="190"/>
      <c r="B101" s="190"/>
      <c r="C101" s="190"/>
      <c r="D101" s="190"/>
      <c r="E101" s="197"/>
      <c r="F101" s="190"/>
      <c r="G101" s="190"/>
    </row>
    <row r="102" spans="1:7" ht="12.75">
      <c r="A102" s="190"/>
      <c r="B102" s="190"/>
      <c r="C102" s="190"/>
      <c r="D102" s="190"/>
      <c r="E102" s="197"/>
      <c r="F102" s="190"/>
      <c r="G102" s="190"/>
    </row>
    <row r="103" spans="1:7" ht="12.75">
      <c r="A103" s="190"/>
      <c r="B103" s="190"/>
      <c r="C103" s="190"/>
      <c r="D103" s="190"/>
      <c r="E103" s="197"/>
      <c r="F103" s="190"/>
      <c r="G103" s="190"/>
    </row>
    <row r="104" spans="1:7" ht="12.75">
      <c r="A104" s="190"/>
      <c r="B104" s="190"/>
      <c r="C104" s="190"/>
      <c r="D104" s="190"/>
      <c r="E104" s="197"/>
      <c r="F104" s="190"/>
      <c r="G104" s="190"/>
    </row>
    <row r="105" spans="1:7" ht="12.75">
      <c r="A105" s="190"/>
      <c r="B105" s="190"/>
      <c r="C105" s="190"/>
      <c r="D105" s="190"/>
      <c r="E105" s="197"/>
      <c r="F105" s="190"/>
      <c r="G105" s="190"/>
    </row>
    <row r="106" spans="1:7" ht="12.75">
      <c r="A106" s="190"/>
      <c r="B106" s="190"/>
      <c r="C106" s="190"/>
      <c r="D106" s="190"/>
      <c r="E106" s="197"/>
      <c r="F106" s="190"/>
      <c r="G106" s="190"/>
    </row>
    <row r="107" spans="1:7" ht="12.75">
      <c r="A107" s="190"/>
      <c r="B107" s="190"/>
      <c r="C107" s="190"/>
      <c r="D107" s="190"/>
      <c r="E107" s="197"/>
      <c r="F107" s="190"/>
      <c r="G107" s="190"/>
    </row>
    <row r="108" spans="1:7" ht="12.75">
      <c r="A108" s="190"/>
      <c r="B108" s="190"/>
      <c r="C108" s="190"/>
      <c r="D108" s="190"/>
      <c r="E108" s="197"/>
      <c r="F108" s="190"/>
      <c r="G108" s="190"/>
    </row>
    <row r="109" spans="1:7" ht="12.75">
      <c r="A109" s="190"/>
      <c r="B109" s="190"/>
      <c r="C109" s="190"/>
      <c r="D109" s="190"/>
      <c r="E109" s="197"/>
      <c r="F109" s="190"/>
      <c r="G109" s="190"/>
    </row>
    <row r="110" spans="1:7" ht="12.75">
      <c r="A110" s="190"/>
      <c r="B110" s="190"/>
      <c r="C110" s="190"/>
      <c r="D110" s="190"/>
      <c r="E110" s="197"/>
      <c r="F110" s="190"/>
      <c r="G110" s="190"/>
    </row>
    <row r="111" spans="1:7" ht="12.75">
      <c r="A111" s="190"/>
      <c r="B111" s="190"/>
      <c r="C111" s="190"/>
      <c r="D111" s="190"/>
      <c r="E111" s="197"/>
      <c r="F111" s="190"/>
      <c r="G111" s="190"/>
    </row>
  </sheetData>
  <sheetProtection/>
  <mergeCells count="26">
    <mergeCell ref="C20:D20"/>
    <mergeCell ref="A1:G1"/>
    <mergeCell ref="A3:B3"/>
    <mergeCell ref="A4:B4"/>
    <mergeCell ref="E4:G4"/>
    <mergeCell ref="C9:G9"/>
    <mergeCell ref="C10:D10"/>
    <mergeCell ref="C11:D11"/>
    <mergeCell ref="C12:D12"/>
    <mergeCell ref="C14:G14"/>
    <mergeCell ref="C15:D15"/>
    <mergeCell ref="C16:D16"/>
    <mergeCell ref="C17:D17"/>
    <mergeCell ref="C19:G19"/>
    <mergeCell ref="C36:D36"/>
    <mergeCell ref="C21:D21"/>
    <mergeCell ref="C22:D22"/>
    <mergeCell ref="C24:G24"/>
    <mergeCell ref="C25:D25"/>
    <mergeCell ref="C26:D26"/>
    <mergeCell ref="C27:D27"/>
    <mergeCell ref="C29:G29"/>
    <mergeCell ref="C30:D30"/>
    <mergeCell ref="C32:G32"/>
    <mergeCell ref="C33:D33"/>
    <mergeCell ref="C35:G3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hroch</dc:creator>
  <cp:keywords/>
  <dc:description/>
  <cp:lastModifiedBy>Domov seniorů Elišky Purkyňové</cp:lastModifiedBy>
  <cp:lastPrinted>2014-11-03T14:24:25Z</cp:lastPrinted>
  <dcterms:created xsi:type="dcterms:W3CDTF">2014-11-03T14:08:51Z</dcterms:created>
  <dcterms:modified xsi:type="dcterms:W3CDTF">2014-11-05T07:28:44Z</dcterms:modified>
  <cp:category/>
  <cp:version/>
  <cp:contentType/>
  <cp:contentStatus/>
</cp:coreProperties>
</file>